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REASURER$\Insurance\Insurance Committee\FY25\"/>
    </mc:Choice>
  </mc:AlternateContent>
  <bookViews>
    <workbookView xWindow="0" yWindow="0" windowWidth="2160" windowHeight="0"/>
  </bookViews>
  <sheets>
    <sheet name="SUM" sheetId="5" r:id="rId1"/>
  </sheets>
  <definedNames>
    <definedName name="_xlnm.Print_Area" localSheetId="0">SUM!$A$54:$N$79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5" l="1"/>
  <c r="C78" i="5"/>
  <c r="N67" i="5" l="1"/>
  <c r="N78" i="5" l="1"/>
  <c r="N79" i="5" s="1"/>
  <c r="N77" i="5"/>
  <c r="M77" i="5"/>
  <c r="L77" i="5"/>
  <c r="K77" i="5"/>
  <c r="J77" i="5"/>
  <c r="I77" i="5"/>
  <c r="H77" i="5"/>
  <c r="G77" i="5"/>
  <c r="F77" i="5"/>
  <c r="E77" i="5"/>
  <c r="D77" i="5"/>
  <c r="C77" i="5"/>
  <c r="M78" i="5" l="1"/>
  <c r="M79" i="5" s="1"/>
  <c r="L78" i="5"/>
  <c r="L79" i="5" s="1"/>
  <c r="K78" i="5"/>
  <c r="K79" i="5" s="1"/>
  <c r="J78" i="5"/>
  <c r="J79" i="5" s="1"/>
  <c r="I78" i="5"/>
  <c r="I79" i="5" s="1"/>
  <c r="H78" i="5"/>
  <c r="H79" i="5" s="1"/>
  <c r="F78" i="5"/>
  <c r="F79" i="5" s="1"/>
  <c r="G78" i="5"/>
  <c r="G79" i="5" s="1"/>
  <c r="E78" i="5"/>
  <c r="E79" i="5" s="1"/>
  <c r="D78" i="5"/>
  <c r="D79" i="5" s="1"/>
  <c r="M67" i="5"/>
  <c r="L67" i="5"/>
  <c r="K67" i="5"/>
  <c r="J67" i="5"/>
  <c r="I67" i="5"/>
  <c r="H67" i="5"/>
  <c r="G67" i="5"/>
  <c r="F67" i="5"/>
  <c r="E67" i="5"/>
  <c r="D67" i="5"/>
  <c r="C67" i="5"/>
  <c r="N68" i="5" l="1"/>
  <c r="N69" i="5" s="1"/>
  <c r="L68" i="5"/>
  <c r="L69" i="5" s="1"/>
  <c r="J68" i="5"/>
  <c r="J69" i="5" s="1"/>
  <c r="K68" i="5"/>
  <c r="K69" i="5" s="1"/>
  <c r="H68" i="5"/>
  <c r="H69" i="5" s="1"/>
  <c r="F68" i="5"/>
  <c r="F69" i="5" s="1"/>
  <c r="E68" i="5"/>
  <c r="E69" i="5" s="1"/>
  <c r="M68" i="5"/>
  <c r="M69" i="5" s="1"/>
  <c r="D68" i="5"/>
  <c r="D69" i="5" s="1"/>
  <c r="G68" i="5"/>
  <c r="G69" i="5" s="1"/>
  <c r="I68" i="5"/>
  <c r="I69" i="5" s="1"/>
  <c r="N59" i="5"/>
  <c r="C68" i="5" s="1"/>
  <c r="C69" i="5" s="1"/>
  <c r="M59" i="5"/>
  <c r="M60" i="5" s="1"/>
  <c r="M61" i="5" s="1"/>
  <c r="L59" i="5"/>
  <c r="K59" i="5"/>
  <c r="J59" i="5"/>
  <c r="K60" i="5" s="1"/>
  <c r="K61" i="5" s="1"/>
  <c r="I59" i="5"/>
  <c r="H59" i="5"/>
  <c r="G59" i="5"/>
  <c r="F59" i="5"/>
  <c r="E59" i="5"/>
  <c r="D59" i="5"/>
  <c r="C59" i="5"/>
  <c r="L60" i="5" l="1"/>
  <c r="L61" i="5" s="1"/>
  <c r="N60" i="5"/>
  <c r="N61" i="5" s="1"/>
  <c r="E60" i="5"/>
  <c r="E61" i="5" s="1"/>
  <c r="F60" i="5"/>
  <c r="F61" i="5" s="1"/>
  <c r="I60" i="5"/>
  <c r="I61" i="5" s="1"/>
  <c r="J60" i="5"/>
  <c r="J61" i="5" s="1"/>
  <c r="D60" i="5"/>
  <c r="D61" i="5" s="1"/>
  <c r="G60" i="5"/>
  <c r="G61" i="5" s="1"/>
  <c r="H60" i="5"/>
  <c r="H61" i="5" s="1"/>
  <c r="D51" i="5" l="1"/>
  <c r="E51" i="5"/>
  <c r="E52" i="5" s="1"/>
  <c r="E53" i="5" s="1"/>
  <c r="F51" i="5"/>
  <c r="F52" i="5" s="1"/>
  <c r="F53" i="5" s="1"/>
  <c r="G51" i="5"/>
  <c r="G52" i="5" s="1"/>
  <c r="G53" i="5" s="1"/>
  <c r="H51" i="5"/>
  <c r="H52" i="5" s="1"/>
  <c r="H53" i="5" s="1"/>
  <c r="I51" i="5"/>
  <c r="I52" i="5" s="1"/>
  <c r="I53" i="5" s="1"/>
  <c r="J51" i="5"/>
  <c r="J52" i="5" s="1"/>
  <c r="J53" i="5" s="1"/>
  <c r="N43" i="5"/>
  <c r="N51" i="5"/>
  <c r="C60" i="5" s="1"/>
  <c r="C61" i="5" s="1"/>
  <c r="C51" i="5"/>
  <c r="C52" i="5" l="1"/>
  <c r="C53" i="5" s="1"/>
  <c r="D52" i="5"/>
  <c r="D53" i="5" s="1"/>
  <c r="K51" i="5"/>
  <c r="K52" i="5" s="1"/>
  <c r="K53" i="5" s="1"/>
  <c r="L51" i="5"/>
  <c r="L52" i="5" s="1"/>
  <c r="L53" i="5" s="1"/>
  <c r="M51" i="5"/>
  <c r="N52" i="5" l="1"/>
  <c r="N53" i="5" s="1"/>
  <c r="M52" i="5"/>
  <c r="M53" i="5" s="1"/>
  <c r="K41" i="5"/>
  <c r="L41" i="5" s="1"/>
  <c r="M41" i="5" s="1"/>
  <c r="K40" i="5"/>
  <c r="L40" i="5" s="1"/>
  <c r="M40" i="5" s="1"/>
  <c r="M43" i="5" l="1"/>
  <c r="L43" i="5"/>
  <c r="K43" i="5"/>
  <c r="J43" i="5"/>
  <c r="I43" i="5"/>
  <c r="H43" i="5"/>
  <c r="G43" i="5"/>
  <c r="F43" i="5"/>
  <c r="F44" i="5" s="1"/>
  <c r="F45" i="5" s="1"/>
  <c r="E43" i="5"/>
  <c r="D43" i="5"/>
  <c r="C43" i="5"/>
  <c r="G44" i="5" l="1"/>
  <c r="G45" i="5" s="1"/>
  <c r="D44" i="5"/>
  <c r="D45" i="5" s="1"/>
  <c r="E44" i="5"/>
  <c r="E45" i="5" s="1"/>
  <c r="N35" i="5"/>
  <c r="C44" i="5" s="1"/>
  <c r="C45" i="5" s="1"/>
  <c r="M35" i="5"/>
  <c r="L35" i="5"/>
  <c r="K35" i="5"/>
  <c r="J35" i="5"/>
  <c r="I35" i="5"/>
  <c r="H35" i="5"/>
  <c r="G35" i="5"/>
  <c r="F35" i="5"/>
  <c r="E35" i="5"/>
  <c r="D35" i="5"/>
  <c r="C35" i="5"/>
  <c r="N24" i="5" l="1"/>
  <c r="M24" i="5"/>
  <c r="L24" i="5"/>
  <c r="K24" i="5"/>
  <c r="J24" i="5"/>
  <c r="I24" i="5"/>
  <c r="H24" i="5"/>
  <c r="G24" i="5"/>
  <c r="F24" i="5"/>
  <c r="E24" i="5"/>
  <c r="D24" i="5"/>
  <c r="C24" i="5"/>
  <c r="N16" i="5" l="1"/>
  <c r="M16" i="5"/>
  <c r="L16" i="5"/>
  <c r="K16" i="5"/>
  <c r="J16" i="5"/>
  <c r="I16" i="5"/>
  <c r="H16" i="5"/>
  <c r="G16" i="5"/>
  <c r="F16" i="5"/>
  <c r="E16" i="5"/>
  <c r="D16" i="5"/>
  <c r="C16" i="5"/>
  <c r="L6" i="5" l="1"/>
  <c r="D8" i="5" l="1"/>
  <c r="E8" i="5"/>
  <c r="F8" i="5"/>
  <c r="G8" i="5"/>
  <c r="H8" i="5"/>
  <c r="I8" i="5"/>
  <c r="J8" i="5"/>
  <c r="K8" i="5"/>
  <c r="L8" i="5"/>
  <c r="M8" i="5"/>
  <c r="N8" i="5"/>
  <c r="C8" i="5"/>
</calcChain>
</file>

<file path=xl/sharedStrings.xml><?xml version="1.0" encoding="utf-8"?>
<sst xmlns="http://schemas.openxmlformats.org/spreadsheetml/2006/main" count="198" uniqueCount="36">
  <si>
    <t>Fund #</t>
  </si>
  <si>
    <t>Fund Description</t>
  </si>
  <si>
    <t>024 9001</t>
  </si>
  <si>
    <t>024 9002</t>
  </si>
  <si>
    <t>024 9003</t>
  </si>
  <si>
    <t>Self Funded: Dental Insurance Plan</t>
  </si>
  <si>
    <t>Self Funded: Rx Insurance Plan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</si>
  <si>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</si>
  <si>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</si>
  <si>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</si>
  <si>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</si>
  <si>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</si>
  <si>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</si>
  <si>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</si>
  <si>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</si>
  <si>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</si>
  <si>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</si>
  <si>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</si>
  <si>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</si>
  <si>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FISCAL 2017</t>
  </si>
  <si>
    <t>Self Funded: Medical Insurance Plan</t>
  </si>
  <si>
    <t xml:space="preserve">Total </t>
  </si>
  <si>
    <t>FISCAL 2018</t>
  </si>
  <si>
    <t>FISCAL 2019</t>
  </si>
  <si>
    <t xml:space="preserve">Posted Transfer </t>
  </si>
  <si>
    <t>FISCAL 2020</t>
  </si>
  <si>
    <t>FISCAL 2021</t>
  </si>
  <si>
    <t>FISCAL 2022</t>
  </si>
  <si>
    <t>DIFFERENCE FROM PREVIOUS MO $</t>
  </si>
  <si>
    <t>DIFFERENCE FROM PREVIOUS MO %</t>
  </si>
  <si>
    <t xml:space="preserve"> </t>
  </si>
  <si>
    <t>13% increase</t>
  </si>
  <si>
    <t>9.6% increase</t>
  </si>
  <si>
    <r>
      <t xml:space="preserve">FISCAL 2023 </t>
    </r>
    <r>
      <rPr>
        <sz val="11"/>
        <color theme="1"/>
        <rFont val="Calibri"/>
        <family val="2"/>
        <scheme val="minor"/>
      </rPr>
      <t>(8.0% increase effective 9/1/22)</t>
    </r>
  </si>
  <si>
    <t xml:space="preserve">FISCAL 2024 </t>
  </si>
  <si>
    <t>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</si>
</sst>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4" xfId="0" applyBorder="1"/>
    <xf numFmtId="0" fontId="0" fillId="0" borderId="0" xfId="0" applyBorder="1"/>
    <xf numFmtId="44" fontId="0" fillId="0" borderId="5" xfId="1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0" fillId="0" borderId="8" xfId="0" applyFill="1" applyBorder="1" applyAlignment="1">
      <alignment horizontal="center"/>
    </xf>
    <xf numFmtId="44" fontId="2" fillId="0" borderId="0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0" fillId="0" borderId="0" xfId="1" applyFont="1" applyBorder="1"/>
    <xf numFmtId="44" fontId="3" fillId="0" borderId="0" xfId="1" applyFont="1" applyBorder="1"/>
    <xf numFmtId="44" fontId="3" fillId="0" borderId="5" xfId="1" applyFont="1" applyBorder="1"/>
    <xf numFmtId="44" fontId="0" fillId="0" borderId="7" xfId="1" applyFont="1" applyBorder="1"/>
    <xf numFmtId="44" fontId="0" fillId="0" borderId="8" xfId="1" applyFont="1" applyBorder="1"/>
    <xf numFmtId="44" fontId="3" fillId="0" borderId="0" xfId="1" applyFont="1" applyFill="1" applyBorder="1"/>
    <xf numFmtId="44" fontId="0" fillId="0" borderId="0" xfId="1" applyFont="1" applyFill="1" applyBorder="1"/>
    <xf numFmtId="0" fontId="0" fillId="0" borderId="0" xfId="0" applyFill="1" applyBorder="1"/>
    <xf numFmtId="44" fontId="4" fillId="0" borderId="0" xfId="1" applyFont="1" applyBorder="1"/>
    <xf numFmtId="0" fontId="0" fillId="0" borderId="0" xfId="0" applyFill="1" applyBorder="1" applyAlignment="1">
      <alignment horizontal="right"/>
    </xf>
    <xf numFmtId="9" fontId="0" fillId="0" borderId="0" xfId="2" applyFont="1" applyBorder="1"/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0" fillId="0" borderId="0" xfId="0" applyNumberFormat="1" applyBorder="1" applyAlignment="1">
      <alignment horizontal="center" vertical="center"/>
    </xf>
    <xf numFmtId="4" fontId="0" fillId="0" borderId="5" xfId="0" applyNumberFormat="1" applyBorder="1"/>
    <xf numFmtId="4" fontId="3" fillId="0" borderId="0" xfId="0" applyNumberFormat="1" applyFont="1" applyBorder="1"/>
    <xf numFmtId="4" fontId="3" fillId="0" borderId="5" xfId="0" applyNumberFormat="1" applyFont="1" applyBorder="1"/>
    <xf numFmtId="4" fontId="0" fillId="0" borderId="0" xfId="0" applyNumberFormat="1"/>
    <xf numFmtId="4" fontId="3" fillId="0" borderId="0" xfId="0" applyNumberFormat="1" applyFont="1"/>
    <xf numFmtId="43" fontId="0" fillId="0" borderId="0" xfId="3" applyFont="1" applyBorder="1"/>
    <xf numFmtId="0" fontId="0" fillId="0" borderId="0" xfId="0" applyBorder="1" applyAlignment="1">
      <alignment wrapText="1"/>
    </xf>
    <xf numFmtId="164" fontId="0" fillId="0" borderId="0" xfId="2" applyNumberFormat="1" applyFont="1" applyBorder="1"/>
    <xf numFmtId="0" fontId="0" fillId="0" borderId="5" xfId="0" applyFill="1" applyBorder="1"/>
    <xf numFmtId="0" fontId="0" fillId="2" borderId="0" xfId="0" applyFill="1" applyBorder="1"/>
    <xf numFmtId="44" fontId="0" fillId="2" borderId="0" xfId="1" applyFont="1" applyFill="1" applyBorder="1"/>
    <xf numFmtId="164" fontId="0" fillId="2" borderId="0" xfId="2" applyNumberFormat="1" applyFont="1" applyFill="1" applyBorder="1"/>
    <xf numFmtId="44" fontId="2" fillId="0" borderId="9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44" fontId="2" fillId="0" borderId="11" xfId="1" applyFont="1" applyBorder="1" applyAlignment="1">
      <alignment horizontal="center" vertical="center"/>
    </xf>
    <xf numFmtId="44" fontId="0" fillId="0" borderId="4" xfId="1" applyFont="1" applyBorder="1"/>
    <xf numFmtId="44" fontId="3" fillId="0" borderId="4" xfId="1" applyFont="1" applyBorder="1"/>
    <xf numFmtId="44" fontId="0" fillId="0" borderId="6" xfId="1" applyFont="1" applyBorder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164" fontId="0" fillId="3" borderId="0" xfId="2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tabSelected="1" topLeftCell="A50" zoomScaleNormal="100" workbookViewId="0">
      <selection activeCell="Q66" sqref="Q66"/>
    </sheetView>
  </sheetViews>
  <sheetFormatPr defaultColWidth="9.140625" defaultRowHeight="15" x14ac:dyDescent="0.25"/>
  <cols>
    <col min="1" max="1" width="9.140625" style="2" bestFit="1" customWidth="1"/>
    <col min="2" max="2" width="33.5703125" style="2" bestFit="1" customWidth="1"/>
    <col min="3" max="13" width="15.140625" style="11" bestFit="1" customWidth="1"/>
    <col min="14" max="14" width="19.42578125" style="11" bestFit="1" customWidth="1"/>
    <col min="15" max="15" width="15.140625" style="11" bestFit="1" customWidth="1"/>
    <col min="16" max="16" width="4.140625" style="11" customWidth="1"/>
    <col min="17" max="17" width="15.140625" style="2" bestFit="1" customWidth="1"/>
    <col min="18" max="18" width="13.28515625" style="2" bestFit="1" customWidth="1"/>
    <col min="19" max="16384" width="9.140625" style="2"/>
  </cols>
  <sheetData>
    <row r="1" spans="1:14" ht="15.75" thickBot="1" x14ac:dyDescent="0.3"/>
    <row r="2" spans="1:14" ht="15.75" thickBot="1" x14ac:dyDescent="0.3">
      <c r="A2" s="47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9"/>
    </row>
    <row r="3" spans="1:14" x14ac:dyDescent="0.25">
      <c r="A3" s="4" t="s">
        <v>0</v>
      </c>
      <c r="B3" s="5" t="s">
        <v>1</v>
      </c>
      <c r="C3" s="9" t="s">
        <v>7</v>
      </c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10" t="s">
        <v>18</v>
      </c>
    </row>
    <row r="4" spans="1:14" x14ac:dyDescent="0.25">
      <c r="A4" s="1" t="s">
        <v>2</v>
      </c>
      <c r="B4" s="6" t="s">
        <v>5</v>
      </c>
      <c r="C4" s="11">
        <v>-3914.71</v>
      </c>
      <c r="D4" s="11">
        <v>-14341.89</v>
      </c>
      <c r="E4" s="11">
        <v>-19811.7</v>
      </c>
      <c r="F4" s="17">
        <v>-18246.169999999998</v>
      </c>
      <c r="G4" s="17">
        <v>-13876.3</v>
      </c>
      <c r="H4" s="11">
        <v>-18557.37</v>
      </c>
      <c r="I4" s="11">
        <v>-24094.959999999999</v>
      </c>
      <c r="J4" s="11">
        <v>-22283.11</v>
      </c>
      <c r="K4" s="11">
        <v>-39440.769999999997</v>
      </c>
      <c r="L4" s="11">
        <v>-38848.46</v>
      </c>
      <c r="M4" s="11">
        <v>-43391.79</v>
      </c>
      <c r="N4" s="3">
        <v>-60509.79</v>
      </c>
    </row>
    <row r="5" spans="1:14" x14ac:dyDescent="0.25">
      <c r="A5" s="1" t="s">
        <v>3</v>
      </c>
      <c r="B5" s="6" t="s">
        <v>6</v>
      </c>
      <c r="C5" s="11">
        <v>-616509.81999999995</v>
      </c>
      <c r="D5" s="11">
        <v>-702957.84</v>
      </c>
      <c r="E5" s="11">
        <v>-713475.7</v>
      </c>
      <c r="F5" s="17">
        <v>-743730.66</v>
      </c>
      <c r="G5" s="17">
        <v>-755096.54</v>
      </c>
      <c r="H5" s="11">
        <v>-810260.04</v>
      </c>
      <c r="I5" s="11">
        <v>-857539.73</v>
      </c>
      <c r="J5" s="11">
        <v>-904022.97</v>
      </c>
      <c r="K5" s="11">
        <v>-939502.3</v>
      </c>
      <c r="L5" s="11">
        <v>0</v>
      </c>
      <c r="N5" s="3"/>
    </row>
    <row r="6" spans="1:14" x14ac:dyDescent="0.25">
      <c r="A6" s="1" t="s">
        <v>4</v>
      </c>
      <c r="B6" s="6" t="s">
        <v>20</v>
      </c>
      <c r="C6" s="12">
        <v>2616668.83</v>
      </c>
      <c r="D6" s="12">
        <v>2584056.2799999998</v>
      </c>
      <c r="E6" s="12">
        <v>2561224.23</v>
      </c>
      <c r="F6" s="16">
        <v>2492625.25</v>
      </c>
      <c r="G6" s="16">
        <v>2573132.85</v>
      </c>
      <c r="H6" s="12">
        <v>2484549.56</v>
      </c>
      <c r="I6" s="12">
        <v>2452887.19</v>
      </c>
      <c r="J6" s="12">
        <v>2427982.56</v>
      </c>
      <c r="K6" s="12">
        <v>2231225.65</v>
      </c>
      <c r="L6" s="12">
        <f>-18528.5+1278879.37</f>
        <v>1260350.8700000001</v>
      </c>
      <c r="M6" s="12">
        <v>1257567.82</v>
      </c>
      <c r="N6" s="13">
        <v>1098849.5900000001</v>
      </c>
    </row>
    <row r="7" spans="1:14" x14ac:dyDescent="0.25">
      <c r="A7" s="1"/>
      <c r="B7" s="6"/>
      <c r="N7" s="3"/>
    </row>
    <row r="8" spans="1:14" ht="15.75" thickBot="1" x14ac:dyDescent="0.3">
      <c r="A8" s="7"/>
      <c r="B8" s="8" t="s">
        <v>21</v>
      </c>
      <c r="C8" s="14">
        <f>SUM(C4:C7)</f>
        <v>1996244.3000000003</v>
      </c>
      <c r="D8" s="14">
        <f t="shared" ref="D8:N8" si="0">SUM(D4:D7)</f>
        <v>1866756.5499999998</v>
      </c>
      <c r="E8" s="14">
        <f t="shared" si="0"/>
        <v>1827936.83</v>
      </c>
      <c r="F8" s="14">
        <f t="shared" si="0"/>
        <v>1730648.42</v>
      </c>
      <c r="G8" s="14">
        <f t="shared" si="0"/>
        <v>1804160.01</v>
      </c>
      <c r="H8" s="14">
        <f t="shared" si="0"/>
        <v>1655732.15</v>
      </c>
      <c r="I8" s="14">
        <f t="shared" si="0"/>
        <v>1571252.5</v>
      </c>
      <c r="J8" s="14">
        <f t="shared" si="0"/>
        <v>1501676.48</v>
      </c>
      <c r="K8" s="14">
        <f t="shared" si="0"/>
        <v>1252282.5799999998</v>
      </c>
      <c r="L8" s="14">
        <f t="shared" si="0"/>
        <v>1221502.4100000001</v>
      </c>
      <c r="M8" s="14">
        <f t="shared" si="0"/>
        <v>1214176.03</v>
      </c>
      <c r="N8" s="15">
        <f t="shared" si="0"/>
        <v>1038339.8</v>
      </c>
    </row>
    <row r="10" spans="1:14" ht="15.75" thickBot="1" x14ac:dyDescent="0.3">
      <c r="B10" s="18"/>
    </row>
    <row r="11" spans="1:14" ht="15.75" thickBot="1" x14ac:dyDescent="0.3">
      <c r="A11" s="47" t="s">
        <v>22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9"/>
    </row>
    <row r="12" spans="1:14" x14ac:dyDescent="0.25">
      <c r="A12" s="4" t="s">
        <v>0</v>
      </c>
      <c r="B12" s="5" t="s">
        <v>1</v>
      </c>
      <c r="C12" s="9" t="s">
        <v>7</v>
      </c>
      <c r="D12" s="9" t="s">
        <v>8</v>
      </c>
      <c r="E12" s="9" t="s">
        <v>9</v>
      </c>
      <c r="F12" s="9" t="s">
        <v>10</v>
      </c>
      <c r="G12" s="9" t="s">
        <v>11</v>
      </c>
      <c r="H12" s="9" t="s">
        <v>12</v>
      </c>
      <c r="I12" s="9" t="s">
        <v>13</v>
      </c>
      <c r="J12" s="9" t="s">
        <v>14</v>
      </c>
      <c r="K12" s="9" t="s">
        <v>15</v>
      </c>
      <c r="L12" s="9" t="s">
        <v>16</v>
      </c>
      <c r="M12" s="9" t="s">
        <v>17</v>
      </c>
      <c r="N12" s="10" t="s">
        <v>18</v>
      </c>
    </row>
    <row r="13" spans="1:14" x14ac:dyDescent="0.25">
      <c r="A13" s="1" t="s">
        <v>2</v>
      </c>
      <c r="B13" s="6" t="s">
        <v>5</v>
      </c>
      <c r="C13" s="11">
        <v>-65264.45</v>
      </c>
      <c r="D13" s="11">
        <v>-74129.070000000007</v>
      </c>
      <c r="E13" s="11">
        <v>-78225.429999999993</v>
      </c>
      <c r="F13" s="17">
        <v>-82489.27</v>
      </c>
      <c r="G13" s="17">
        <v>-83510.13</v>
      </c>
      <c r="H13" s="11">
        <v>-88821.2</v>
      </c>
      <c r="I13" s="11">
        <v>-94606.54</v>
      </c>
      <c r="J13" s="11">
        <v>-98856.01</v>
      </c>
      <c r="K13" s="11">
        <v>-106124.24</v>
      </c>
      <c r="L13" s="11">
        <v>-105082.32</v>
      </c>
      <c r="M13" s="11">
        <v>-109293.94</v>
      </c>
      <c r="N13" s="3">
        <v>-120833.92</v>
      </c>
    </row>
    <row r="14" spans="1:14" x14ac:dyDescent="0.25">
      <c r="A14" s="1" t="s">
        <v>4</v>
      </c>
      <c r="B14" s="6" t="s">
        <v>20</v>
      </c>
      <c r="C14" s="12">
        <v>1240598.52</v>
      </c>
      <c r="D14" s="12">
        <v>1082950.1399999999</v>
      </c>
      <c r="E14" s="12">
        <v>1113412.3700000001</v>
      </c>
      <c r="F14" s="16">
        <v>1181616.5</v>
      </c>
      <c r="G14" s="16">
        <v>1171051.3799999999</v>
      </c>
      <c r="H14" s="12">
        <v>1160907.19</v>
      </c>
      <c r="I14" s="12">
        <v>1259368.76</v>
      </c>
      <c r="J14" s="12">
        <v>1096119.99</v>
      </c>
      <c r="K14" s="12">
        <v>1072325.6000000001</v>
      </c>
      <c r="L14" s="12">
        <v>990609.4</v>
      </c>
      <c r="M14" s="12">
        <v>1028783.11</v>
      </c>
      <c r="N14" s="13">
        <v>902949.28</v>
      </c>
    </row>
    <row r="15" spans="1:14" x14ac:dyDescent="0.25">
      <c r="A15" s="1"/>
      <c r="B15" s="6"/>
      <c r="N15" s="3"/>
    </row>
    <row r="16" spans="1:14" ht="15.75" thickBot="1" x14ac:dyDescent="0.3">
      <c r="A16" s="7"/>
      <c r="B16" s="8" t="s">
        <v>21</v>
      </c>
      <c r="C16" s="14">
        <f>SUM(C13:C15)</f>
        <v>1175334.07</v>
      </c>
      <c r="D16" s="14">
        <f t="shared" ref="D16:N16" si="1">SUM(D13:D15)</f>
        <v>1008821.0699999998</v>
      </c>
      <c r="E16" s="14">
        <f t="shared" si="1"/>
        <v>1035186.9400000002</v>
      </c>
      <c r="F16" s="14">
        <f t="shared" si="1"/>
        <v>1099127.23</v>
      </c>
      <c r="G16" s="14">
        <f t="shared" si="1"/>
        <v>1087541.25</v>
      </c>
      <c r="H16" s="14">
        <f t="shared" si="1"/>
        <v>1072085.99</v>
      </c>
      <c r="I16" s="14">
        <f t="shared" si="1"/>
        <v>1164762.22</v>
      </c>
      <c r="J16" s="14">
        <f t="shared" si="1"/>
        <v>997263.98</v>
      </c>
      <c r="K16" s="14">
        <f t="shared" si="1"/>
        <v>966201.3600000001</v>
      </c>
      <c r="L16" s="14">
        <f t="shared" si="1"/>
        <v>885527.08000000007</v>
      </c>
      <c r="M16" s="14">
        <f t="shared" si="1"/>
        <v>919489.16999999993</v>
      </c>
      <c r="N16" s="15">
        <f t="shared" si="1"/>
        <v>782115.36</v>
      </c>
    </row>
    <row r="17" spans="1:16" ht="15.75" x14ac:dyDescent="0.25">
      <c r="L17" s="19"/>
    </row>
    <row r="18" spans="1:16" ht="15.75" thickBot="1" x14ac:dyDescent="0.3">
      <c r="B18" s="20"/>
      <c r="N18" s="21"/>
      <c r="O18" s="2"/>
      <c r="P18" s="2"/>
    </row>
    <row r="19" spans="1:16" ht="15.75" thickBot="1" x14ac:dyDescent="0.3">
      <c r="A19" s="47" t="s">
        <v>23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9"/>
    </row>
    <row r="20" spans="1:16" x14ac:dyDescent="0.25">
      <c r="A20" s="4" t="s">
        <v>0</v>
      </c>
      <c r="B20" s="5" t="s">
        <v>1</v>
      </c>
      <c r="C20" s="9" t="s">
        <v>7</v>
      </c>
      <c r="D20" s="9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9" t="s">
        <v>13</v>
      </c>
      <c r="J20" s="9" t="s">
        <v>14</v>
      </c>
      <c r="K20" s="9" t="s">
        <v>15</v>
      </c>
      <c r="L20" s="9" t="s">
        <v>16</v>
      </c>
      <c r="M20" s="9" t="s">
        <v>17</v>
      </c>
      <c r="N20" s="10" t="s">
        <v>18</v>
      </c>
    </row>
    <row r="21" spans="1:16" x14ac:dyDescent="0.25">
      <c r="A21" s="1" t="s">
        <v>2</v>
      </c>
      <c r="B21" s="6" t="s">
        <v>5</v>
      </c>
      <c r="C21" s="11">
        <v>-118238.79</v>
      </c>
      <c r="D21" s="11">
        <v>-124408.45</v>
      </c>
      <c r="E21" s="11">
        <v>-122241.58</v>
      </c>
      <c r="F21" s="17">
        <v>-118072.56</v>
      </c>
      <c r="G21" s="17">
        <v>6550.49</v>
      </c>
      <c r="H21" s="11">
        <v>9373.31</v>
      </c>
      <c r="I21" s="11">
        <v>12066.09</v>
      </c>
      <c r="J21" s="11">
        <v>14570.95</v>
      </c>
      <c r="K21" s="11">
        <v>17299.669999999998</v>
      </c>
      <c r="L21" s="11">
        <v>14637.16</v>
      </c>
      <c r="M21" s="11">
        <v>17920.52</v>
      </c>
      <c r="N21" s="25">
        <v>22960.86</v>
      </c>
    </row>
    <row r="22" spans="1:16" x14ac:dyDescent="0.25">
      <c r="A22" s="1" t="s">
        <v>4</v>
      </c>
      <c r="B22" s="6" t="s">
        <v>20</v>
      </c>
      <c r="C22" s="12">
        <v>913256.23</v>
      </c>
      <c r="D22" s="12">
        <v>836491.82</v>
      </c>
      <c r="E22" s="12">
        <v>930096.54</v>
      </c>
      <c r="F22" s="16">
        <v>871637.94</v>
      </c>
      <c r="G22" s="16">
        <v>858788.73</v>
      </c>
      <c r="H22" s="12">
        <v>829468.43</v>
      </c>
      <c r="I22" s="12">
        <v>812390.40000000002</v>
      </c>
      <c r="J22" s="12">
        <v>750798.61</v>
      </c>
      <c r="K22" s="12">
        <v>737676.29</v>
      </c>
      <c r="L22" s="12">
        <v>714366.45</v>
      </c>
      <c r="M22" s="26">
        <v>580551.73</v>
      </c>
      <c r="N22" s="27">
        <v>633705.62</v>
      </c>
    </row>
    <row r="23" spans="1:16" x14ac:dyDescent="0.25">
      <c r="A23" s="1"/>
      <c r="B23" s="6"/>
      <c r="N23" s="3"/>
    </row>
    <row r="24" spans="1:16" ht="15.75" thickBot="1" x14ac:dyDescent="0.3">
      <c r="A24" s="7"/>
      <c r="B24" s="8" t="s">
        <v>21</v>
      </c>
      <c r="C24" s="14">
        <f>SUM(C21:C23)</f>
        <v>795017.44</v>
      </c>
      <c r="D24" s="14">
        <f t="shared" ref="D24:N24" si="2">SUM(D21:D23)</f>
        <v>712083.37</v>
      </c>
      <c r="E24" s="14">
        <f t="shared" si="2"/>
        <v>807854.96000000008</v>
      </c>
      <c r="F24" s="14">
        <f t="shared" si="2"/>
        <v>753565.37999999989</v>
      </c>
      <c r="G24" s="14">
        <f t="shared" si="2"/>
        <v>865339.22</v>
      </c>
      <c r="H24" s="14">
        <f t="shared" si="2"/>
        <v>838841.74000000011</v>
      </c>
      <c r="I24" s="14">
        <f t="shared" si="2"/>
        <v>824456.49</v>
      </c>
      <c r="J24" s="14">
        <f t="shared" si="2"/>
        <v>765369.55999999994</v>
      </c>
      <c r="K24" s="14">
        <f t="shared" si="2"/>
        <v>754975.96000000008</v>
      </c>
      <c r="L24" s="14">
        <f t="shared" si="2"/>
        <v>729003.61</v>
      </c>
      <c r="M24" s="14">
        <f t="shared" si="2"/>
        <v>598472.25</v>
      </c>
      <c r="N24" s="15">
        <f t="shared" si="2"/>
        <v>656666.48</v>
      </c>
    </row>
    <row r="25" spans="1:16" x14ac:dyDescent="0.25">
      <c r="G25" s="22">
        <v>43799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5">
      <c r="G26" s="23" t="s">
        <v>24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G27" s="24">
        <v>124408.45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5.75" thickBot="1" x14ac:dyDescent="0.3"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5.75" thickBot="1" x14ac:dyDescent="0.3">
      <c r="A30" s="47" t="s">
        <v>25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9"/>
    </row>
    <row r="31" spans="1:16" x14ac:dyDescent="0.25">
      <c r="A31" s="4" t="s">
        <v>0</v>
      </c>
      <c r="B31" s="5" t="s">
        <v>1</v>
      </c>
      <c r="C31" s="9" t="s">
        <v>7</v>
      </c>
      <c r="D31" s="9" t="s">
        <v>8</v>
      </c>
      <c r="E31" s="9" t="s">
        <v>9</v>
      </c>
      <c r="F31" s="9" t="s">
        <v>10</v>
      </c>
      <c r="G31" s="9" t="s">
        <v>11</v>
      </c>
      <c r="H31" s="9" t="s">
        <v>12</v>
      </c>
      <c r="I31" s="9" t="s">
        <v>13</v>
      </c>
      <c r="J31" s="9" t="s">
        <v>14</v>
      </c>
      <c r="K31" s="9" t="s">
        <v>15</v>
      </c>
      <c r="L31" s="9" t="s">
        <v>16</v>
      </c>
      <c r="M31" s="9" t="s">
        <v>17</v>
      </c>
      <c r="N31" s="10" t="s">
        <v>18</v>
      </c>
    </row>
    <row r="32" spans="1:16" x14ac:dyDescent="0.25">
      <c r="A32" s="1" t="s">
        <v>2</v>
      </c>
      <c r="B32" s="6" t="s">
        <v>5</v>
      </c>
      <c r="C32" s="11">
        <v>21793.39</v>
      </c>
      <c r="D32" s="11">
        <v>14784.89</v>
      </c>
      <c r="E32" s="11">
        <v>17923.61</v>
      </c>
      <c r="F32" s="17">
        <v>21663.07</v>
      </c>
      <c r="G32" s="28">
        <v>21083.08</v>
      </c>
      <c r="H32" s="28">
        <v>21323.09</v>
      </c>
      <c r="I32" s="11">
        <v>22965.57</v>
      </c>
      <c r="J32" s="11">
        <v>21379.99</v>
      </c>
      <c r="K32" s="11">
        <v>24929.72</v>
      </c>
      <c r="L32" s="11">
        <v>37403.370000000003</v>
      </c>
      <c r="M32" s="11">
        <v>45508.15</v>
      </c>
      <c r="N32" s="25">
        <v>44452.72</v>
      </c>
    </row>
    <row r="33" spans="1:16" x14ac:dyDescent="0.25">
      <c r="A33" s="1" t="s">
        <v>4</v>
      </c>
      <c r="B33" s="6" t="s">
        <v>20</v>
      </c>
      <c r="C33" s="12">
        <v>596313.22</v>
      </c>
      <c r="D33" s="12">
        <v>509564.76</v>
      </c>
      <c r="E33" s="12">
        <v>508383.42</v>
      </c>
      <c r="F33" s="16">
        <v>448923.65</v>
      </c>
      <c r="G33" s="29">
        <v>409591.8</v>
      </c>
      <c r="H33" s="29">
        <v>421566.1</v>
      </c>
      <c r="I33" s="12">
        <v>435914.67</v>
      </c>
      <c r="J33" s="12">
        <v>539280.24</v>
      </c>
      <c r="K33" s="12">
        <v>605292.05000000005</v>
      </c>
      <c r="L33" s="12">
        <v>693834.95</v>
      </c>
      <c r="M33" s="26">
        <v>739909.34</v>
      </c>
      <c r="N33" s="27">
        <v>753613.22</v>
      </c>
    </row>
    <row r="34" spans="1:16" x14ac:dyDescent="0.25">
      <c r="A34" s="1"/>
      <c r="B34" s="6"/>
      <c r="N34" s="3"/>
    </row>
    <row r="35" spans="1:16" ht="15.75" thickBot="1" x14ac:dyDescent="0.3">
      <c r="A35" s="7"/>
      <c r="B35" s="8" t="s">
        <v>21</v>
      </c>
      <c r="C35" s="14">
        <f>SUM(C32:C34)</f>
        <v>618106.61</v>
      </c>
      <c r="D35" s="14">
        <f t="shared" ref="D35:N35" si="3">SUM(D32:D34)</f>
        <v>524349.65</v>
      </c>
      <c r="E35" s="14">
        <f t="shared" si="3"/>
        <v>526307.03</v>
      </c>
      <c r="F35" s="14">
        <f t="shared" si="3"/>
        <v>470586.72000000003</v>
      </c>
      <c r="G35" s="14">
        <f t="shared" si="3"/>
        <v>430674.88</v>
      </c>
      <c r="H35" s="14">
        <f t="shared" si="3"/>
        <v>442889.19</v>
      </c>
      <c r="I35" s="14">
        <f t="shared" si="3"/>
        <v>458880.24</v>
      </c>
      <c r="J35" s="14">
        <f t="shared" si="3"/>
        <v>560660.23</v>
      </c>
      <c r="K35" s="14">
        <f t="shared" si="3"/>
        <v>630221.77</v>
      </c>
      <c r="L35" s="14">
        <f t="shared" si="3"/>
        <v>731238.32</v>
      </c>
      <c r="M35" s="14">
        <f t="shared" si="3"/>
        <v>785417.49</v>
      </c>
      <c r="N35" s="15">
        <f t="shared" si="3"/>
        <v>798065.94</v>
      </c>
    </row>
    <row r="36" spans="1:16" x14ac:dyDescent="0.25">
      <c r="G36" s="2"/>
      <c r="H36" s="2"/>
      <c r="I36" s="34" t="s">
        <v>31</v>
      </c>
      <c r="J36" s="2"/>
      <c r="K36" s="2"/>
      <c r="L36" s="2"/>
      <c r="M36" s="31" t="s">
        <v>30</v>
      </c>
      <c r="N36" s="31" t="s">
        <v>30</v>
      </c>
      <c r="O36" s="2"/>
      <c r="P36" s="2"/>
    </row>
    <row r="37" spans="1:16" ht="15.75" thickBot="1" x14ac:dyDescent="0.3">
      <c r="G37" s="2"/>
      <c r="H37" s="2"/>
      <c r="I37" s="2"/>
      <c r="J37" s="2"/>
      <c r="K37" s="30"/>
      <c r="O37" s="2"/>
      <c r="P37" s="2"/>
    </row>
    <row r="38" spans="1:16" ht="15.75" thickBot="1" x14ac:dyDescent="0.3">
      <c r="A38" s="47" t="s">
        <v>26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9"/>
      <c r="O38" s="2"/>
      <c r="P38" s="2"/>
    </row>
    <row r="39" spans="1:16" x14ac:dyDescent="0.25">
      <c r="A39" s="4" t="s">
        <v>0</v>
      </c>
      <c r="B39" s="5" t="s">
        <v>1</v>
      </c>
      <c r="C39" s="9" t="s">
        <v>7</v>
      </c>
      <c r="D39" s="9" t="s">
        <v>8</v>
      </c>
      <c r="E39" s="9" t="s">
        <v>9</v>
      </c>
      <c r="F39" s="9" t="s">
        <v>10</v>
      </c>
      <c r="G39" s="9" t="s">
        <v>11</v>
      </c>
      <c r="H39" s="9" t="s">
        <v>12</v>
      </c>
      <c r="I39" s="9" t="s">
        <v>13</v>
      </c>
      <c r="J39" s="9" t="s">
        <v>14</v>
      </c>
      <c r="K39" s="9" t="s">
        <v>15</v>
      </c>
      <c r="L39" s="9" t="s">
        <v>16</v>
      </c>
      <c r="M39" s="9" t="s">
        <v>17</v>
      </c>
      <c r="N39" s="10" t="s">
        <v>18</v>
      </c>
      <c r="O39" s="2"/>
      <c r="P39" s="2"/>
    </row>
    <row r="40" spans="1:16" ht="15.75" customHeight="1" x14ac:dyDescent="0.25">
      <c r="A40" s="1" t="s">
        <v>2</v>
      </c>
      <c r="B40" s="6" t="s">
        <v>5</v>
      </c>
      <c r="C40" s="11">
        <v>41341.39</v>
      </c>
      <c r="D40" s="11">
        <v>40970.54</v>
      </c>
      <c r="E40" s="11">
        <v>47514.19</v>
      </c>
      <c r="F40" s="11">
        <v>49558.84</v>
      </c>
      <c r="G40" s="11">
        <v>55901.14</v>
      </c>
      <c r="H40" s="11">
        <v>57957.120000000003</v>
      </c>
      <c r="I40" s="11">
        <v>54919.44</v>
      </c>
      <c r="J40" s="11">
        <v>55411.839999999997</v>
      </c>
      <c r="K40" s="11">
        <f>J40+15456-11196.88</f>
        <v>59670.96</v>
      </c>
      <c r="L40" s="11">
        <f>K40+15288-14265.7</f>
        <v>60693.259999999995</v>
      </c>
      <c r="M40" s="11">
        <f>L40+15288-5590.14</f>
        <v>70391.12</v>
      </c>
      <c r="N40" s="3">
        <v>72704.72</v>
      </c>
      <c r="O40" s="2"/>
      <c r="P40" s="2"/>
    </row>
    <row r="41" spans="1:16" x14ac:dyDescent="0.25">
      <c r="A41" s="1" t="s">
        <v>4</v>
      </c>
      <c r="B41" s="6" t="s">
        <v>20</v>
      </c>
      <c r="C41" s="12">
        <v>776451.35</v>
      </c>
      <c r="D41" s="12">
        <v>840578.98</v>
      </c>
      <c r="E41" s="12">
        <v>763072.54</v>
      </c>
      <c r="F41" s="12">
        <v>658145.86</v>
      </c>
      <c r="G41" s="12">
        <v>754234.31</v>
      </c>
      <c r="H41" s="12">
        <v>510221.99</v>
      </c>
      <c r="I41" s="12">
        <v>767707.75</v>
      </c>
      <c r="J41" s="12">
        <v>880757.91</v>
      </c>
      <c r="K41" s="12">
        <f>J41+336048.36-193742.71</f>
        <v>1023063.56</v>
      </c>
      <c r="L41" s="12">
        <f>K41+333896.74-440174.23</f>
        <v>916786.07000000007</v>
      </c>
      <c r="M41" s="12">
        <f>L41+335113.96-210709.31</f>
        <v>1041190.72</v>
      </c>
      <c r="N41" s="13">
        <v>1104362.47</v>
      </c>
      <c r="O41" s="2"/>
      <c r="P41" s="2"/>
    </row>
    <row r="42" spans="1:16" x14ac:dyDescent="0.25">
      <c r="A42" s="1"/>
      <c r="B42" s="6"/>
      <c r="N42" s="3"/>
      <c r="O42" s="2"/>
      <c r="P42" s="2"/>
    </row>
    <row r="43" spans="1:16" ht="15.75" thickBot="1" x14ac:dyDescent="0.3">
      <c r="A43" s="7"/>
      <c r="B43" s="8" t="s">
        <v>21</v>
      </c>
      <c r="C43" s="14">
        <f>SUM(C40:C42)</f>
        <v>817792.74</v>
      </c>
      <c r="D43" s="14">
        <f t="shared" ref="D43:N43" si="4">SUM(D40:D42)</f>
        <v>881549.52</v>
      </c>
      <c r="E43" s="14">
        <f t="shared" si="4"/>
        <v>810586.73</v>
      </c>
      <c r="F43" s="14">
        <f t="shared" si="4"/>
        <v>707704.7</v>
      </c>
      <c r="G43" s="14">
        <f t="shared" si="4"/>
        <v>810135.45000000007</v>
      </c>
      <c r="H43" s="14">
        <f t="shared" si="4"/>
        <v>568179.11</v>
      </c>
      <c r="I43" s="14">
        <f t="shared" si="4"/>
        <v>822627.19</v>
      </c>
      <c r="J43" s="14">
        <f t="shared" si="4"/>
        <v>936169.75</v>
      </c>
      <c r="K43" s="14">
        <f t="shared" si="4"/>
        <v>1082734.52</v>
      </c>
      <c r="L43" s="14">
        <f t="shared" si="4"/>
        <v>977479.33000000007</v>
      </c>
      <c r="M43" s="14">
        <f t="shared" si="4"/>
        <v>1111581.8399999999</v>
      </c>
      <c r="N43" s="15">
        <f t="shared" si="4"/>
        <v>1177067.19</v>
      </c>
      <c r="O43" s="2"/>
      <c r="P43" s="2"/>
    </row>
    <row r="44" spans="1:16" x14ac:dyDescent="0.25">
      <c r="A44" s="35" t="s">
        <v>32</v>
      </c>
      <c r="C44" s="11">
        <f>C43-N35</f>
        <v>19726.800000000047</v>
      </c>
      <c r="D44" s="11">
        <f>D43-C43</f>
        <v>63756.780000000028</v>
      </c>
      <c r="E44" s="11">
        <f>E43-D43</f>
        <v>-70962.790000000037</v>
      </c>
      <c r="F44" s="11">
        <f>F43-E43</f>
        <v>-102882.03000000003</v>
      </c>
      <c r="G44" s="11">
        <f>G43-F43</f>
        <v>102430.75000000012</v>
      </c>
    </row>
    <row r="45" spans="1:16" ht="15.75" thickBot="1" x14ac:dyDescent="0.3">
      <c r="C45" s="36">
        <f>C44/N35</f>
        <v>2.4718258243172298E-2</v>
      </c>
      <c r="D45" s="36">
        <f>D44/C43</f>
        <v>7.7962027395841182E-2</v>
      </c>
      <c r="E45" s="36">
        <f>E44/D43</f>
        <v>-8.049779211495689E-2</v>
      </c>
      <c r="F45" s="36">
        <f>F44/E43</f>
        <v>-0.12692291422041913</v>
      </c>
      <c r="G45" s="36">
        <f>G44/F43</f>
        <v>0.1447365687976922</v>
      </c>
    </row>
    <row r="46" spans="1:16" ht="15.75" thickBot="1" x14ac:dyDescent="0.3">
      <c r="A46" s="43" t="s">
        <v>27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5"/>
    </row>
    <row r="47" spans="1:16" x14ac:dyDescent="0.25">
      <c r="A47" s="4" t="s">
        <v>0</v>
      </c>
      <c r="B47" s="5" t="s">
        <v>1</v>
      </c>
      <c r="C47" s="37" t="s">
        <v>7</v>
      </c>
      <c r="D47" s="38" t="s">
        <v>8</v>
      </c>
      <c r="E47" s="38" t="s">
        <v>9</v>
      </c>
      <c r="F47" s="38" t="s">
        <v>10</v>
      </c>
      <c r="G47" s="38" t="s">
        <v>11</v>
      </c>
      <c r="H47" s="38" t="s">
        <v>12</v>
      </c>
      <c r="I47" s="38" t="s">
        <v>13</v>
      </c>
      <c r="J47" s="38" t="s">
        <v>14</v>
      </c>
      <c r="K47" s="38" t="s">
        <v>15</v>
      </c>
      <c r="L47" s="38" t="s">
        <v>16</v>
      </c>
      <c r="M47" s="38" t="s">
        <v>17</v>
      </c>
      <c r="N47" s="39" t="s">
        <v>18</v>
      </c>
    </row>
    <row r="48" spans="1:16" x14ac:dyDescent="0.25">
      <c r="A48" s="1" t="s">
        <v>2</v>
      </c>
      <c r="B48" s="6" t="s">
        <v>5</v>
      </c>
      <c r="C48" s="40">
        <v>72663.34</v>
      </c>
      <c r="D48" s="11">
        <v>67738.75</v>
      </c>
      <c r="E48" s="11">
        <v>71452.52</v>
      </c>
      <c r="F48" s="11">
        <v>74286.47</v>
      </c>
      <c r="G48" s="11">
        <v>82670.8</v>
      </c>
      <c r="H48" s="11">
        <v>87673.7</v>
      </c>
      <c r="I48" s="11">
        <v>88895.23</v>
      </c>
      <c r="J48" s="11">
        <v>93306.15</v>
      </c>
      <c r="K48" s="11">
        <v>95466.22</v>
      </c>
      <c r="L48" s="11">
        <v>93380.38</v>
      </c>
      <c r="M48" s="11">
        <v>102171.06</v>
      </c>
      <c r="N48" s="3">
        <v>108611.89</v>
      </c>
    </row>
    <row r="49" spans="1:14" x14ac:dyDescent="0.25">
      <c r="A49" s="1" t="s">
        <v>4</v>
      </c>
      <c r="B49" s="6" t="s">
        <v>20</v>
      </c>
      <c r="C49" s="41">
        <v>1083044.95</v>
      </c>
      <c r="D49" s="12">
        <v>933654.99</v>
      </c>
      <c r="E49" s="12">
        <v>841024.4</v>
      </c>
      <c r="F49" s="12">
        <v>782387.21</v>
      </c>
      <c r="G49" s="12">
        <v>784793.23</v>
      </c>
      <c r="H49" s="12">
        <v>801590.61</v>
      </c>
      <c r="I49" s="12">
        <v>699899.82</v>
      </c>
      <c r="J49" s="12">
        <v>764328.22</v>
      </c>
      <c r="K49" s="12">
        <v>861538.53</v>
      </c>
      <c r="L49" s="12">
        <v>827994.82</v>
      </c>
      <c r="M49" s="12">
        <v>899697</v>
      </c>
      <c r="N49" s="13">
        <v>851828.75</v>
      </c>
    </row>
    <row r="50" spans="1:14" x14ac:dyDescent="0.25">
      <c r="A50" s="1"/>
      <c r="B50" s="6"/>
      <c r="C50" s="40"/>
      <c r="N50" s="3"/>
    </row>
    <row r="51" spans="1:14" ht="15.75" thickBot="1" x14ac:dyDescent="0.3">
      <c r="A51" s="7"/>
      <c r="B51" s="8" t="s">
        <v>21</v>
      </c>
      <c r="C51" s="42">
        <f>SUM(C48:C50)</f>
        <v>1155708.29</v>
      </c>
      <c r="D51" s="14">
        <f t="shared" ref="D51:N51" si="5">SUM(D48:D50)</f>
        <v>1001393.74</v>
      </c>
      <c r="E51" s="14">
        <f t="shared" si="5"/>
        <v>912476.92</v>
      </c>
      <c r="F51" s="14">
        <f t="shared" si="5"/>
        <v>856673.67999999993</v>
      </c>
      <c r="G51" s="14">
        <f t="shared" si="5"/>
        <v>867464.03</v>
      </c>
      <c r="H51" s="14">
        <f t="shared" si="5"/>
        <v>889264.30999999994</v>
      </c>
      <c r="I51" s="14">
        <f t="shared" si="5"/>
        <v>788795.04999999993</v>
      </c>
      <c r="J51" s="14">
        <f t="shared" si="5"/>
        <v>857634.37</v>
      </c>
      <c r="K51" s="14">
        <f t="shared" si="5"/>
        <v>957004.75</v>
      </c>
      <c r="L51" s="14">
        <f t="shared" si="5"/>
        <v>921375.2</v>
      </c>
      <c r="M51" s="14">
        <f t="shared" si="5"/>
        <v>1001868.06</v>
      </c>
      <c r="N51" s="15">
        <f t="shared" si="5"/>
        <v>960440.64</v>
      </c>
    </row>
    <row r="52" spans="1:14" x14ac:dyDescent="0.25">
      <c r="B52" s="33" t="s">
        <v>28</v>
      </c>
      <c r="C52" s="11">
        <f>C51-N43</f>
        <v>-21358.899999999907</v>
      </c>
      <c r="D52" s="11">
        <f t="shared" ref="D52:N52" si="6">D51-C51</f>
        <v>-154314.55000000005</v>
      </c>
      <c r="E52" s="11">
        <f t="shared" si="6"/>
        <v>-88916.819999999949</v>
      </c>
      <c r="F52" s="11">
        <f t="shared" si="6"/>
        <v>-55803.240000000107</v>
      </c>
      <c r="G52" s="11">
        <f t="shared" si="6"/>
        <v>10790.350000000093</v>
      </c>
      <c r="H52" s="11">
        <f t="shared" si="6"/>
        <v>21800.279999999912</v>
      </c>
      <c r="I52" s="11">
        <f t="shared" si="6"/>
        <v>-100469.26000000001</v>
      </c>
      <c r="J52" s="11">
        <f t="shared" si="6"/>
        <v>68839.320000000065</v>
      </c>
      <c r="K52" s="11">
        <f t="shared" si="6"/>
        <v>99370.38</v>
      </c>
      <c r="L52" s="11">
        <f t="shared" si="6"/>
        <v>-35629.550000000047</v>
      </c>
      <c r="M52" s="11">
        <f t="shared" si="6"/>
        <v>80492.860000000102</v>
      </c>
      <c r="N52" s="11">
        <f t="shared" si="6"/>
        <v>-41427.420000000042</v>
      </c>
    </row>
    <row r="53" spans="1:14" s="32" customFormat="1" ht="15.75" thickBot="1" x14ac:dyDescent="0.3">
      <c r="B53" s="33" t="s">
        <v>29</v>
      </c>
      <c r="C53" s="46">
        <f>C52/N43</f>
        <v>-1.8145863024182935E-2</v>
      </c>
      <c r="D53" s="46">
        <f t="shared" ref="D53:N53" si="7">D52/C51</f>
        <v>-0.13352378912156115</v>
      </c>
      <c r="E53" s="46">
        <f t="shared" si="7"/>
        <v>-8.8793065552816366E-2</v>
      </c>
      <c r="F53" s="46">
        <f t="shared" si="7"/>
        <v>-6.1155782438858955E-2</v>
      </c>
      <c r="G53" s="46">
        <f t="shared" si="7"/>
        <v>1.2595636182029187E-2</v>
      </c>
      <c r="H53" s="46">
        <f t="shared" si="7"/>
        <v>2.5131047796875118E-2</v>
      </c>
      <c r="I53" s="46">
        <f t="shared" si="7"/>
        <v>-0.1129802004535637</v>
      </c>
      <c r="J53" s="46">
        <f t="shared" si="7"/>
        <v>8.7271490864452142E-2</v>
      </c>
      <c r="K53" s="46">
        <f t="shared" si="7"/>
        <v>0.11586566895634093</v>
      </c>
      <c r="L53" s="46">
        <f t="shared" si="7"/>
        <v>-3.7230274980348893E-2</v>
      </c>
      <c r="M53" s="46">
        <f t="shared" si="7"/>
        <v>8.7361652451683203E-2</v>
      </c>
      <c r="N53" s="46">
        <f t="shared" si="7"/>
        <v>-4.1350175391358455E-2</v>
      </c>
    </row>
    <row r="54" spans="1:14" ht="15.75" thickBot="1" x14ac:dyDescent="0.3">
      <c r="A54" s="43" t="s">
        <v>33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5"/>
    </row>
    <row r="55" spans="1:14" x14ac:dyDescent="0.25">
      <c r="A55" s="4" t="s">
        <v>0</v>
      </c>
      <c r="B55" s="5" t="s">
        <v>1</v>
      </c>
      <c r="C55" s="37" t="s">
        <v>7</v>
      </c>
      <c r="D55" s="38" t="s">
        <v>8</v>
      </c>
      <c r="E55" s="38" t="s">
        <v>9</v>
      </c>
      <c r="F55" s="38" t="s">
        <v>10</v>
      </c>
      <c r="G55" s="38" t="s">
        <v>11</v>
      </c>
      <c r="H55" s="38" t="s">
        <v>12</v>
      </c>
      <c r="I55" s="38" t="s">
        <v>13</v>
      </c>
      <c r="J55" s="38" t="s">
        <v>14</v>
      </c>
      <c r="K55" s="38" t="s">
        <v>15</v>
      </c>
      <c r="L55" s="38" t="s">
        <v>16</v>
      </c>
      <c r="M55" s="38" t="s">
        <v>17</v>
      </c>
      <c r="N55" s="39" t="s">
        <v>18</v>
      </c>
    </row>
    <row r="56" spans="1:14" x14ac:dyDescent="0.25">
      <c r="A56" s="1" t="s">
        <v>2</v>
      </c>
      <c r="B56" s="6" t="s">
        <v>5</v>
      </c>
      <c r="C56" s="40">
        <v>111569.94</v>
      </c>
      <c r="D56" s="40">
        <v>111496.29</v>
      </c>
      <c r="E56" s="40">
        <v>120373.36</v>
      </c>
      <c r="F56" s="40">
        <v>123578.56</v>
      </c>
      <c r="G56" s="40">
        <v>130066.76</v>
      </c>
      <c r="H56" s="40">
        <v>138002.85</v>
      </c>
      <c r="I56" s="40">
        <v>145542.85</v>
      </c>
      <c r="J56" s="40">
        <v>150501.37</v>
      </c>
      <c r="K56" s="40">
        <v>152455.03</v>
      </c>
      <c r="L56" s="40">
        <v>153888.88</v>
      </c>
      <c r="M56" s="40">
        <v>163534.85</v>
      </c>
      <c r="N56" s="3">
        <v>165072.79</v>
      </c>
    </row>
    <row r="57" spans="1:14" x14ac:dyDescent="0.25">
      <c r="A57" s="1" t="s">
        <v>4</v>
      </c>
      <c r="B57" s="6" t="s">
        <v>20</v>
      </c>
      <c r="C57" s="41">
        <v>743988.47</v>
      </c>
      <c r="D57" s="41">
        <v>588278.42000000004</v>
      </c>
      <c r="E57" s="41">
        <v>559360.23</v>
      </c>
      <c r="F57" s="41">
        <v>621018.53</v>
      </c>
      <c r="G57" s="41">
        <v>725875.85</v>
      </c>
      <c r="H57" s="41">
        <v>679321.67</v>
      </c>
      <c r="I57" s="41">
        <v>740848.47</v>
      </c>
      <c r="J57" s="41">
        <v>758308.8</v>
      </c>
      <c r="K57" s="41">
        <v>741298.73</v>
      </c>
      <c r="L57" s="41">
        <v>631403.11</v>
      </c>
      <c r="M57" s="41">
        <v>605413.71</v>
      </c>
      <c r="N57" s="13">
        <v>505159.36</v>
      </c>
    </row>
    <row r="58" spans="1:14" x14ac:dyDescent="0.25">
      <c r="A58" s="1"/>
      <c r="B58" s="6"/>
      <c r="C58" s="40"/>
      <c r="I58" s="11" t="s">
        <v>30</v>
      </c>
      <c r="N58" s="3"/>
    </row>
    <row r="59" spans="1:14" ht="15.75" thickBot="1" x14ac:dyDescent="0.3">
      <c r="A59" s="7"/>
      <c r="B59" s="8" t="s">
        <v>21</v>
      </c>
      <c r="C59" s="42">
        <f>SUM(C56:C58)</f>
        <v>855558.40999999992</v>
      </c>
      <c r="D59" s="14">
        <f t="shared" ref="D59:N59" si="8">SUM(D56:D58)</f>
        <v>699774.71000000008</v>
      </c>
      <c r="E59" s="14">
        <f t="shared" si="8"/>
        <v>679733.59</v>
      </c>
      <c r="F59" s="14">
        <f t="shared" si="8"/>
        <v>744597.09000000008</v>
      </c>
      <c r="G59" s="14">
        <f t="shared" si="8"/>
        <v>855942.61</v>
      </c>
      <c r="H59" s="14">
        <f t="shared" si="8"/>
        <v>817324.52</v>
      </c>
      <c r="I59" s="14">
        <f t="shared" si="8"/>
        <v>886391.32</v>
      </c>
      <c r="J59" s="14">
        <f t="shared" si="8"/>
        <v>908810.17</v>
      </c>
      <c r="K59" s="14">
        <f t="shared" si="8"/>
        <v>893753.76</v>
      </c>
      <c r="L59" s="14">
        <f t="shared" si="8"/>
        <v>785291.99</v>
      </c>
      <c r="M59" s="14">
        <f t="shared" si="8"/>
        <v>768948.55999999994</v>
      </c>
      <c r="N59" s="15">
        <f t="shared" si="8"/>
        <v>670232.15</v>
      </c>
    </row>
    <row r="60" spans="1:14" x14ac:dyDescent="0.25">
      <c r="B60" s="33" t="s">
        <v>28</v>
      </c>
      <c r="C60" s="11">
        <f>C59-N51</f>
        <v>-104882.2300000001</v>
      </c>
      <c r="D60" s="11">
        <f t="shared" ref="D60" si="9">D59-C59</f>
        <v>-155783.69999999984</v>
      </c>
      <c r="E60" s="11">
        <f t="shared" ref="E60" si="10">E59-D59</f>
        <v>-20041.120000000112</v>
      </c>
      <c r="F60" s="11">
        <f t="shared" ref="F60" si="11">F59-E59</f>
        <v>64863.500000000116</v>
      </c>
      <c r="G60" s="11">
        <f t="shared" ref="G60" si="12">G59-F59</f>
        <v>111345.5199999999</v>
      </c>
      <c r="H60" s="11">
        <f t="shared" ref="H60" si="13">H59-G59</f>
        <v>-38618.089999999967</v>
      </c>
      <c r="I60" s="11">
        <f t="shared" ref="I60" si="14">I59-H59</f>
        <v>69066.79999999993</v>
      </c>
      <c r="J60" s="11">
        <f t="shared" ref="J60" si="15">J59-I59</f>
        <v>22418.850000000093</v>
      </c>
      <c r="K60" s="11">
        <f t="shared" ref="K60" si="16">K59-J59</f>
        <v>-15056.410000000033</v>
      </c>
      <c r="L60" s="11">
        <f t="shared" ref="L60" si="17">L59-K59</f>
        <v>-108461.77000000002</v>
      </c>
      <c r="M60" s="11">
        <f t="shared" ref="M60" si="18">M59-L59</f>
        <v>-16343.430000000051</v>
      </c>
      <c r="N60" s="11">
        <f t="shared" ref="N60" si="19">N59-M59</f>
        <v>-98716.409999999916</v>
      </c>
    </row>
    <row r="61" spans="1:14" ht="15.75" thickBot="1" x14ac:dyDescent="0.3">
      <c r="A61" s="32"/>
      <c r="B61" s="33" t="s">
        <v>29</v>
      </c>
      <c r="C61" s="46">
        <f>C60/N51</f>
        <v>-0.10920219910727652</v>
      </c>
      <c r="D61" s="46">
        <f t="shared" ref="D61" si="20">D60/C59</f>
        <v>-0.18208423665661805</v>
      </c>
      <c r="E61" s="46">
        <f t="shared" ref="E61" si="21">E60/D59</f>
        <v>-2.8639388811293437E-2</v>
      </c>
      <c r="F61" s="46">
        <f t="shared" ref="F61" si="22">F60/E59</f>
        <v>9.5424885505511245E-2</v>
      </c>
      <c r="G61" s="46">
        <f t="shared" ref="G61" si="23">G60/F59</f>
        <v>0.14953794675721857</v>
      </c>
      <c r="H61" s="46">
        <f t="shared" ref="H61" si="24">H60/G59</f>
        <v>-4.5117616004652424E-2</v>
      </c>
      <c r="I61" s="46">
        <f t="shared" ref="I61" si="25">I60/H59</f>
        <v>8.4503521318557692E-2</v>
      </c>
      <c r="J61" s="46">
        <f t="shared" ref="J61" si="26">J60/I59</f>
        <v>2.5292271589482728E-2</v>
      </c>
      <c r="K61" s="46">
        <f t="shared" ref="K61" si="27">K60/J59</f>
        <v>-1.6567167156591164E-2</v>
      </c>
      <c r="L61" s="46">
        <f t="shared" ref="L61" si="28">L60/K59</f>
        <v>-0.12135531603246068</v>
      </c>
      <c r="M61" s="46">
        <f t="shared" ref="M61" si="29">M60/L59</f>
        <v>-2.0811914814004472E-2</v>
      </c>
      <c r="N61" s="46">
        <f t="shared" ref="N61" si="30">N60/M59</f>
        <v>-0.12837843145190353</v>
      </c>
    </row>
    <row r="62" spans="1:14" ht="15.75" thickBot="1" x14ac:dyDescent="0.3">
      <c r="A62" s="43" t="s">
        <v>34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5"/>
    </row>
    <row r="63" spans="1:14" x14ac:dyDescent="0.25">
      <c r="A63" s="4" t="s">
        <v>0</v>
      </c>
      <c r="B63" s="5" t="s">
        <v>1</v>
      </c>
      <c r="C63" s="37" t="s">
        <v>7</v>
      </c>
      <c r="D63" s="38" t="s">
        <v>8</v>
      </c>
      <c r="E63" s="38" t="s">
        <v>9</v>
      </c>
      <c r="F63" s="38" t="s">
        <v>10</v>
      </c>
      <c r="G63" s="38" t="s">
        <v>11</v>
      </c>
      <c r="H63" s="38" t="s">
        <v>12</v>
      </c>
      <c r="I63" s="38" t="s">
        <v>13</v>
      </c>
      <c r="J63" s="38" t="s">
        <v>14</v>
      </c>
      <c r="K63" s="38" t="s">
        <v>15</v>
      </c>
      <c r="L63" s="38" t="s">
        <v>16</v>
      </c>
      <c r="M63" s="38" t="s">
        <v>17</v>
      </c>
      <c r="N63" s="39" t="s">
        <v>18</v>
      </c>
    </row>
    <row r="64" spans="1:14" x14ac:dyDescent="0.25">
      <c r="A64" s="1" t="s">
        <v>2</v>
      </c>
      <c r="B64" s="6" t="s">
        <v>5</v>
      </c>
      <c r="C64" s="40">
        <v>164405.56</v>
      </c>
      <c r="D64" s="40">
        <v>167342.82</v>
      </c>
      <c r="E64" s="40">
        <v>179213.92</v>
      </c>
      <c r="F64" s="40">
        <v>179073.6</v>
      </c>
      <c r="G64" s="40">
        <v>190085.51</v>
      </c>
      <c r="H64" s="40">
        <v>196808.2</v>
      </c>
      <c r="I64" s="40">
        <v>203390.81</v>
      </c>
      <c r="J64" s="40">
        <v>210990.3</v>
      </c>
      <c r="K64" s="40">
        <v>215033.74</v>
      </c>
      <c r="L64" s="40">
        <v>212560.08</v>
      </c>
      <c r="M64" s="40">
        <v>213740.68</v>
      </c>
      <c r="N64" s="3">
        <v>216876.4</v>
      </c>
    </row>
    <row r="65" spans="1:14" x14ac:dyDescent="0.25">
      <c r="A65" s="1" t="s">
        <v>4</v>
      </c>
      <c r="B65" s="6" t="s">
        <v>20</v>
      </c>
      <c r="C65" s="41">
        <v>573827.85</v>
      </c>
      <c r="D65" s="41">
        <v>636028.63</v>
      </c>
      <c r="E65" s="41">
        <v>755741.86</v>
      </c>
      <c r="F65" s="41">
        <v>752810.33</v>
      </c>
      <c r="G65" s="41">
        <v>753304.2</v>
      </c>
      <c r="H65" s="41">
        <v>737955.32</v>
      </c>
      <c r="I65" s="41">
        <v>756323.33</v>
      </c>
      <c r="J65" s="41">
        <v>830788.6</v>
      </c>
      <c r="K65" s="41">
        <v>749441.44</v>
      </c>
      <c r="L65" s="41">
        <v>746687.95</v>
      </c>
      <c r="M65" s="41">
        <v>750048.08</v>
      </c>
      <c r="N65" s="13">
        <v>597693.99</v>
      </c>
    </row>
    <row r="66" spans="1:14" x14ac:dyDescent="0.25">
      <c r="A66" s="1"/>
      <c r="B66" s="6"/>
      <c r="C66" s="40"/>
      <c r="I66" s="11" t="s">
        <v>30</v>
      </c>
      <c r="N66" s="3"/>
    </row>
    <row r="67" spans="1:14" ht="15.75" thickBot="1" x14ac:dyDescent="0.3">
      <c r="A67" s="7"/>
      <c r="B67" s="8" t="s">
        <v>21</v>
      </c>
      <c r="C67" s="42">
        <f>SUM(C64:C66)</f>
        <v>738233.40999999992</v>
      </c>
      <c r="D67" s="14">
        <f t="shared" ref="D67:N67" si="31">SUM(D64:D66)</f>
        <v>803371.45</v>
      </c>
      <c r="E67" s="14">
        <f t="shared" si="31"/>
        <v>934955.78</v>
      </c>
      <c r="F67" s="14">
        <f t="shared" si="31"/>
        <v>931883.92999999993</v>
      </c>
      <c r="G67" s="14">
        <f t="shared" si="31"/>
        <v>943389.71</v>
      </c>
      <c r="H67" s="14">
        <f t="shared" si="31"/>
        <v>934763.52000000002</v>
      </c>
      <c r="I67" s="14">
        <f t="shared" si="31"/>
        <v>959714.1399999999</v>
      </c>
      <c r="J67" s="14">
        <f t="shared" si="31"/>
        <v>1041778.8999999999</v>
      </c>
      <c r="K67" s="14">
        <f t="shared" si="31"/>
        <v>964475.17999999993</v>
      </c>
      <c r="L67" s="14">
        <f t="shared" si="31"/>
        <v>959248.02999999991</v>
      </c>
      <c r="M67" s="14">
        <f t="shared" si="31"/>
        <v>963788.76</v>
      </c>
      <c r="N67" s="15">
        <f t="shared" si="31"/>
        <v>814570.39</v>
      </c>
    </row>
    <row r="68" spans="1:14" x14ac:dyDescent="0.25">
      <c r="B68" s="33" t="s">
        <v>28</v>
      </c>
      <c r="C68" s="11">
        <f>C67-N59</f>
        <v>68001.259999999893</v>
      </c>
      <c r="D68" s="11">
        <f t="shared" ref="D68" si="32">D67-C67</f>
        <v>65138.040000000037</v>
      </c>
      <c r="E68" s="11">
        <f t="shared" ref="E68" si="33">E67-D67</f>
        <v>131584.33000000007</v>
      </c>
      <c r="F68" s="11">
        <f t="shared" ref="F68" si="34">F67-E67</f>
        <v>-3071.8500000000931</v>
      </c>
      <c r="G68" s="11">
        <f t="shared" ref="G68" si="35">G67-F67</f>
        <v>11505.780000000028</v>
      </c>
      <c r="H68" s="11">
        <f t="shared" ref="H68" si="36">H67-G67</f>
        <v>-8626.1899999999441</v>
      </c>
      <c r="I68" s="11">
        <f t="shared" ref="I68" si="37">I67-H67</f>
        <v>24950.619999999879</v>
      </c>
      <c r="J68" s="11">
        <f t="shared" ref="J68" si="38">J67-I67</f>
        <v>82064.760000000009</v>
      </c>
      <c r="K68" s="11">
        <f t="shared" ref="K68" si="39">K67-J67</f>
        <v>-77303.719999999972</v>
      </c>
      <c r="L68" s="11">
        <f t="shared" ref="L68" si="40">L67-K67</f>
        <v>-5227.1500000000233</v>
      </c>
      <c r="M68" s="11">
        <f t="shared" ref="M68" si="41">M67-L67</f>
        <v>4540.7300000000978</v>
      </c>
      <c r="N68" s="11">
        <f t="shared" ref="N68" si="42">N67-M67</f>
        <v>-149218.37</v>
      </c>
    </row>
    <row r="69" spans="1:14" x14ac:dyDescent="0.25">
      <c r="A69" s="32"/>
      <c r="B69" s="33" t="s">
        <v>29</v>
      </c>
      <c r="C69" s="46">
        <f>C68/N59</f>
        <v>0.10145926303296536</v>
      </c>
      <c r="D69" s="46">
        <f t="shared" ref="D69" si="43">D68/C67</f>
        <v>8.8235020411769283E-2</v>
      </c>
      <c r="E69" s="46">
        <f t="shared" ref="E69" si="44">E68/D67</f>
        <v>0.16379014962505836</v>
      </c>
      <c r="F69" s="46">
        <f t="shared" ref="F69" si="45">F68/E67</f>
        <v>-3.2855564570124299E-3</v>
      </c>
      <c r="G69" s="46">
        <f t="shared" ref="G69" si="46">G68/F67</f>
        <v>1.2346795163642352E-2</v>
      </c>
      <c r="H69" s="46">
        <f t="shared" ref="H69" si="47">H68/G67</f>
        <v>-9.1438245600537066E-3</v>
      </c>
      <c r="I69" s="46">
        <f t="shared" ref="I69" si="48">I68/H67</f>
        <v>2.6691905991367611E-2</v>
      </c>
      <c r="J69" s="46">
        <f t="shared" ref="J69" si="49">J68/I67</f>
        <v>8.550958726105673E-2</v>
      </c>
      <c r="K69" s="46">
        <f t="shared" ref="K69" si="50">K68/J67</f>
        <v>-7.4203576209884825E-2</v>
      </c>
      <c r="L69" s="46">
        <f t="shared" ref="L69" si="51">L68/K67</f>
        <v>-5.4196832727204276E-3</v>
      </c>
      <c r="M69" s="46">
        <f t="shared" ref="M69" si="52">M68/L67</f>
        <v>4.7336349494510798E-3</v>
      </c>
      <c r="N69" s="46">
        <f t="shared" ref="N69" si="53">N68/M67</f>
        <v>-0.15482476678810822</v>
      </c>
    </row>
    <row r="71" spans="1:14" ht="15.75" thickBot="1" x14ac:dyDescent="0.3"/>
    <row r="72" spans="1:14" ht="15.75" thickBot="1" x14ac:dyDescent="0.3">
      <c r="A72" s="43" t="s">
        <v>35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5"/>
    </row>
    <row r="73" spans="1:14" x14ac:dyDescent="0.25">
      <c r="A73" s="4" t="s">
        <v>0</v>
      </c>
      <c r="B73" s="5" t="s">
        <v>1</v>
      </c>
      <c r="C73" s="37" t="s">
        <v>7</v>
      </c>
      <c r="D73" s="38" t="s">
        <v>8</v>
      </c>
      <c r="E73" s="38" t="s">
        <v>9</v>
      </c>
      <c r="F73" s="38" t="s">
        <v>10</v>
      </c>
      <c r="G73" s="38" t="s">
        <v>11</v>
      </c>
      <c r="H73" s="38" t="s">
        <v>12</v>
      </c>
      <c r="I73" s="38" t="s">
        <v>13</v>
      </c>
      <c r="J73" s="38" t="s">
        <v>14</v>
      </c>
      <c r="K73" s="38" t="s">
        <v>15</v>
      </c>
      <c r="L73" s="38" t="s">
        <v>16</v>
      </c>
      <c r="M73" s="38" t="s">
        <v>17</v>
      </c>
      <c r="N73" s="39" t="s">
        <v>18</v>
      </c>
    </row>
    <row r="74" spans="1:14" x14ac:dyDescent="0.25">
      <c r="A74" s="1" t="s">
        <v>2</v>
      </c>
      <c r="B74" s="6" t="s">
        <v>5</v>
      </c>
      <c r="C74" s="40">
        <v>224796.28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3">
        <v>0</v>
      </c>
    </row>
    <row r="75" spans="1:14" x14ac:dyDescent="0.25">
      <c r="A75" s="1" t="s">
        <v>4</v>
      </c>
      <c r="B75" s="6" t="s">
        <v>20</v>
      </c>
      <c r="C75" s="41">
        <v>665629.91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13">
        <v>0</v>
      </c>
    </row>
    <row r="76" spans="1:14" x14ac:dyDescent="0.25">
      <c r="A76" s="1"/>
      <c r="B76" s="6"/>
      <c r="C76" s="40"/>
      <c r="I76" s="11" t="s">
        <v>30</v>
      </c>
      <c r="N76" s="3"/>
    </row>
    <row r="77" spans="1:14" ht="15.75" thickBot="1" x14ac:dyDescent="0.3">
      <c r="A77" s="7"/>
      <c r="B77" s="8" t="s">
        <v>21</v>
      </c>
      <c r="C77" s="42">
        <f>SUM(C74:C76)</f>
        <v>890426.19000000006</v>
      </c>
      <c r="D77" s="14">
        <f t="shared" ref="D77:N77" si="54">SUM(D74:D76)</f>
        <v>0</v>
      </c>
      <c r="E77" s="14">
        <f t="shared" si="54"/>
        <v>0</v>
      </c>
      <c r="F77" s="14">
        <f t="shared" si="54"/>
        <v>0</v>
      </c>
      <c r="G77" s="14">
        <f t="shared" si="54"/>
        <v>0</v>
      </c>
      <c r="H77" s="14">
        <f t="shared" si="54"/>
        <v>0</v>
      </c>
      <c r="I77" s="14">
        <f t="shared" si="54"/>
        <v>0</v>
      </c>
      <c r="J77" s="14">
        <f t="shared" si="54"/>
        <v>0</v>
      </c>
      <c r="K77" s="14">
        <f t="shared" si="54"/>
        <v>0</v>
      </c>
      <c r="L77" s="14">
        <f t="shared" si="54"/>
        <v>0</v>
      </c>
      <c r="M77" s="14">
        <f t="shared" si="54"/>
        <v>0</v>
      </c>
      <c r="N77" s="15">
        <f t="shared" si="54"/>
        <v>0</v>
      </c>
    </row>
    <row r="78" spans="1:14" x14ac:dyDescent="0.25">
      <c r="B78" s="33" t="s">
        <v>28</v>
      </c>
      <c r="C78" s="11">
        <f>C77-N67</f>
        <v>75855.800000000047</v>
      </c>
      <c r="D78" s="11">
        <f t="shared" ref="D78" si="55">D77-C77</f>
        <v>-890426.19000000006</v>
      </c>
      <c r="E78" s="11">
        <f t="shared" ref="E78" si="56">E77-D77</f>
        <v>0</v>
      </c>
      <c r="F78" s="11">
        <f t="shared" ref="F78" si="57">F77-E77</f>
        <v>0</v>
      </c>
      <c r="G78" s="11">
        <f t="shared" ref="G78" si="58">G77-F77</f>
        <v>0</v>
      </c>
      <c r="H78" s="11">
        <f t="shared" ref="H78" si="59">H77-G77</f>
        <v>0</v>
      </c>
      <c r="I78" s="11">
        <f t="shared" ref="I78" si="60">I77-H77</f>
        <v>0</v>
      </c>
      <c r="J78" s="11">
        <f t="shared" ref="J78" si="61">J77-I77</f>
        <v>0</v>
      </c>
      <c r="K78" s="11">
        <f t="shared" ref="K78" si="62">K77-J77</f>
        <v>0</v>
      </c>
      <c r="L78" s="11">
        <f t="shared" ref="L78" si="63">L77-K77</f>
        <v>0</v>
      </c>
      <c r="M78" s="11">
        <f t="shared" ref="M78" si="64">M77-L77</f>
        <v>0</v>
      </c>
      <c r="N78" s="11">
        <f t="shared" ref="N78" si="65">N77-M77</f>
        <v>0</v>
      </c>
    </row>
    <row r="79" spans="1:14" x14ac:dyDescent="0.25">
      <c r="A79" s="32"/>
      <c r="B79" s="33" t="s">
        <v>29</v>
      </c>
      <c r="C79" s="46">
        <f>C78/N67</f>
        <v>9.3123689408842913E-2</v>
      </c>
      <c r="D79" s="46">
        <f t="shared" ref="D79" si="66">D78/C77</f>
        <v>-1</v>
      </c>
      <c r="E79" s="46" t="e">
        <f t="shared" ref="E79" si="67">E78/D77</f>
        <v>#DIV/0!</v>
      </c>
      <c r="F79" s="46" t="e">
        <f t="shared" ref="F79" si="68">F78/E77</f>
        <v>#DIV/0!</v>
      </c>
      <c r="G79" s="46" t="e">
        <f t="shared" ref="G79" si="69">G78/F77</f>
        <v>#DIV/0!</v>
      </c>
      <c r="H79" s="46" t="e">
        <f t="shared" ref="H79" si="70">H78/G77</f>
        <v>#DIV/0!</v>
      </c>
      <c r="I79" s="46" t="e">
        <f t="shared" ref="I79" si="71">I78/H77</f>
        <v>#DIV/0!</v>
      </c>
      <c r="J79" s="46" t="e">
        <f t="shared" ref="J79" si="72">J78/I77</f>
        <v>#DIV/0!</v>
      </c>
      <c r="K79" s="46" t="e">
        <f t="shared" ref="K79" si="73">K78/J77</f>
        <v>#DIV/0!</v>
      </c>
      <c r="L79" s="46" t="e">
        <f t="shared" ref="L79" si="74">L78/K77</f>
        <v>#DIV/0!</v>
      </c>
      <c r="M79" s="46" t="e">
        <f t="shared" ref="M79" si="75">M78/L77</f>
        <v>#DIV/0!</v>
      </c>
      <c r="N79" s="46" t="e">
        <f t="shared" ref="N79" si="76">N78/M77</f>
        <v>#DIV/0!</v>
      </c>
    </row>
  </sheetData>
  <mergeCells count="5">
    <mergeCell ref="A2:N2"/>
    <mergeCell ref="A11:N11"/>
    <mergeCell ref="A19:N19"/>
    <mergeCell ref="A30:N30"/>
    <mergeCell ref="A38:N38"/>
  </mergeCells>
  <pageMargins left="0.25" right="0.25" top="0.75" bottom="0.75" header="0.3" footer="0.3"/>
  <pageSetup paperSize="5" scale="75" orientation="landscape" r:id="rId1"/>
  <headerFooter>
    <oddHeader xml:space="preserve">&amp;CCoshocton City Schools
Self Insurance Fund Balances
</oddHeader>
    <oddFooter>&amp;L&amp;D&amp;T&amp;C&amp;Z&amp;F&amp;F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</vt:lpstr>
      <vt:lpstr>SUM!Print_Area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Felicia Drummey</dc:creator>
  <cp:lastModifiedBy>Terri Eyerman</cp:lastModifiedBy>
  <cp:lastPrinted>2024-08-12T21:31:43Z</cp:lastPrinted>
  <dcterms:created xsi:type="dcterms:W3CDTF">2016-05-09T19:29:22Z</dcterms:created>
  <dcterms:modified xsi:type="dcterms:W3CDTF">2024-08-12T21:32:24Z</dcterms:modified>
</cp:coreProperties>
</file>